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37A1100-4648-4742-AC38-89FCE99A2445}" xr6:coauthVersionLast="47" xr6:coauthVersionMax="47" xr10:uidLastSave="{00000000-0000-0000-0000-000000000000}"/>
  <bookViews>
    <workbookView xWindow="-120" yWindow="-120" windowWidth="24240" windowHeight="13140" firstSheet="2" activeTab="4" xr2:uid="{5C6F7D96-ED66-4EE6-8A07-8B59A72FD57A}"/>
  </bookViews>
  <sheets>
    <sheet name="Phụ lục 1. Đối tượng ưu tiên" sheetId="1" state="hidden" r:id="rId1"/>
    <sheet name="Phụ lục. Đối tượng KSK" sheetId="3" state="hidden" r:id="rId2"/>
    <sheet name="Xã Sơn Động" sheetId="6" r:id="rId3"/>
    <sheet name="Xã Đại Sơn" sheetId="8" r:id="rId4"/>
    <sheet name="Xã Dương Hưu" sheetId="9" r:id="rId5"/>
    <sheet name="Phụ lục" sheetId="4" state="hidden" r:id="rId6"/>
    <sheet name="PL3. Cơ cấu kinh phí XN" sheetId="2" state="hidden" r:id="rId7"/>
  </sheets>
  <definedNames>
    <definedName name="_xlnm.Print_Titles" localSheetId="2">'Xã Sơn Động'!$A:$B,'Xã Sơn Động'!$3:$3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9" l="1"/>
  <c r="E11" i="9"/>
  <c r="F11" i="9" s="1"/>
  <c r="G11" i="9" s="1"/>
  <c r="H11" i="9" s="1"/>
  <c r="E10" i="9"/>
  <c r="F10" i="9" s="1"/>
  <c r="G10" i="9" s="1"/>
  <c r="H10" i="9" s="1"/>
  <c r="E9" i="9"/>
  <c r="F9" i="9" s="1"/>
  <c r="G9" i="9" s="1"/>
  <c r="H9" i="9" s="1"/>
  <c r="E8" i="9"/>
  <c r="F8" i="9" s="1"/>
  <c r="G8" i="9" s="1"/>
  <c r="H8" i="9" s="1"/>
  <c r="E7" i="9"/>
  <c r="F7" i="9" s="1"/>
  <c r="G7" i="9" s="1"/>
  <c r="H7" i="9" s="1"/>
  <c r="E6" i="9"/>
  <c r="F6" i="9" s="1"/>
  <c r="G6" i="9" s="1"/>
  <c r="H6" i="9" s="1"/>
  <c r="H19" i="9"/>
  <c r="G19" i="9"/>
  <c r="F19" i="9"/>
  <c r="E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19" i="9" s="1"/>
  <c r="H17" i="8"/>
  <c r="G17" i="8"/>
  <c r="F17" i="8"/>
  <c r="E17" i="8"/>
  <c r="D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17" i="8" s="1"/>
  <c r="I12" i="6"/>
  <c r="I13" i="6"/>
  <c r="I14" i="6"/>
  <c r="I15" i="6"/>
  <c r="I16" i="6"/>
  <c r="I4" i="6"/>
  <c r="I5" i="6"/>
  <c r="I6" i="6"/>
  <c r="I7" i="6"/>
  <c r="I8" i="6"/>
  <c r="I9" i="6"/>
  <c r="I10" i="6"/>
  <c r="I11" i="6"/>
  <c r="E17" i="6"/>
  <c r="F17" i="6"/>
  <c r="G17" i="6"/>
  <c r="H17" i="6"/>
  <c r="D17" i="6"/>
  <c r="I17" i="6" l="1"/>
  <c r="C34" i="3"/>
  <c r="E33" i="3"/>
  <c r="E32" i="3"/>
  <c r="E31" i="3"/>
  <c r="E30" i="3"/>
  <c r="E29" i="3"/>
  <c r="E28" i="3"/>
  <c r="E27" i="3"/>
  <c r="G27" i="3"/>
  <c r="G28" i="3"/>
  <c r="C10" i="3"/>
  <c r="C11" i="4"/>
  <c r="C22" i="3"/>
  <c r="G26" i="3" s="1"/>
  <c r="C13" i="1"/>
  <c r="E34" i="3" l="1"/>
  <c r="B4" i="2"/>
  <c r="B5" i="2" s="1"/>
  <c r="E12" i="1"/>
  <c r="E9" i="1"/>
  <c r="E10" i="1"/>
  <c r="E11" i="1"/>
  <c r="E8" i="1"/>
  <c r="E7" i="1"/>
  <c r="E6" i="1"/>
  <c r="E13" i="1" l="1"/>
</calcChain>
</file>

<file path=xl/sharedStrings.xml><?xml version="1.0" encoding="utf-8"?>
<sst xmlns="http://schemas.openxmlformats.org/spreadsheetml/2006/main" count="209" uniqueCount="83">
  <si>
    <t>Stt</t>
  </si>
  <si>
    <t>Đối tượng</t>
  </si>
  <si>
    <t>Đơn giá</t>
  </si>
  <si>
    <t>Thành tiền</t>
  </si>
  <si>
    <t>Người có công với cách mạng</t>
  </si>
  <si>
    <t>Người khuyết tật</t>
  </si>
  <si>
    <t>Người nghèo</t>
  </si>
  <si>
    <t>Người cận nghèo</t>
  </si>
  <si>
    <t>Tổng</t>
  </si>
  <si>
    <t>KINH PHÍ TỪ NGUỒN NGÂN SÁCH NHÀ NƯỚC CHI TRẢ CHO KHÁM SỨC KHOẺ ĐỊNH KỲ/1 NĂM</t>
  </si>
  <si>
    <t>Phụ lục</t>
  </si>
  <si>
    <t>Đơn vị tính: Nghìn đồng</t>
  </si>
  <si>
    <t>Đối tượng bảo trợ khác</t>
  </si>
  <si>
    <t>Số lượng</t>
  </si>
  <si>
    <t>Người trên 60 tuổi*</t>
  </si>
  <si>
    <t>**Đơn giá khám sức khoẻ tính theo Nghị Quyết 07/NQ-HDND ngày 29/01/2026 về quy định giá dịch vụ khám, chữa bệnh của Nhà nước trên địa bàn tỉnh Bắc Ninh, không bao gồm công khám</t>
  </si>
  <si>
    <t>328**</t>
  </si>
  <si>
    <t xml:space="preserve">(Bằng chữ: </t>
  </si>
  <si>
    <t>Người mắc bệnh mạn tính</t>
  </si>
  <si>
    <r>
      <rPr>
        <b/>
        <i/>
        <sz val="12"/>
        <color theme="1"/>
        <rFont val="Times New Roman"/>
        <family val="1"/>
      </rPr>
      <t xml:space="preserve"> Ghi chú:</t>
    </r>
    <r>
      <rPr>
        <i/>
        <sz val="12"/>
        <color theme="1"/>
        <rFont val="Times New Roman"/>
        <family val="1"/>
      </rPr>
      <t xml:space="preserve">
*Không bao gồm người có công với cách mạng, người cao tuổi mắc bệnh mãn tính</t>
    </r>
  </si>
  <si>
    <t>KINH PHÍ XÉT NGHIỆM THEO NGHỊ QUYẾT 07</t>
  </si>
  <si>
    <t>Tổng tiền</t>
  </si>
  <si>
    <t>SGOT</t>
  </si>
  <si>
    <t>SGPT</t>
  </si>
  <si>
    <t>Creatinnin (máu)</t>
  </si>
  <si>
    <t>Ure (máu)</t>
  </si>
  <si>
    <t>máu ngoại vi</t>
  </si>
  <si>
    <t>nước tiểu</t>
  </si>
  <si>
    <t>glucose</t>
  </si>
  <si>
    <t>Triglycerid</t>
  </si>
  <si>
    <t>siêu âm ổ bụng</t>
  </si>
  <si>
    <t>X quang ngực thẳng</t>
  </si>
  <si>
    <t xml:space="preserve">công khám </t>
  </si>
  <si>
    <t>Có công khám</t>
  </si>
  <si>
    <t>Không có công khám</t>
  </si>
  <si>
    <t>Nội dung</t>
  </si>
  <si>
    <t>Khám sàng lọc bệnh không lây nhiễm</t>
  </si>
  <si>
    <t>Khám sàng lọc bệnh nhân lao</t>
  </si>
  <si>
    <t>Khám sàng lọc tan máu bẩm sinh</t>
  </si>
  <si>
    <t>Khám sàng lọc ung thư</t>
  </si>
  <si>
    <t>Khám sàng lọc bướu cổ</t>
  </si>
  <si>
    <t>Khám phục hồi chức năng</t>
  </si>
  <si>
    <r>
      <t xml:space="preserve">Khám khác </t>
    </r>
    <r>
      <rPr>
        <sz val="11"/>
        <color theme="1"/>
        <rFont val="Times New Roman"/>
        <family val="1"/>
      </rPr>
      <t>(Rối loạn Tâm thần, mắt, da liễu…)</t>
    </r>
  </si>
  <si>
    <t>Nhóm 1. Đối tượng khám theo luật lao động</t>
  </si>
  <si>
    <t>Kinh phí do người sử dụng lao đọng chi trả</t>
  </si>
  <si>
    <t>Công chức, viên chức toàn tỉnh</t>
  </si>
  <si>
    <t>Công nhân, người lao động</t>
  </si>
  <si>
    <t xml:space="preserve">Người lao động dạng hợp đồng </t>
  </si>
  <si>
    <t>Bộ đội địa phương</t>
  </si>
  <si>
    <t>học sinh, sinh viên</t>
  </si>
  <si>
    <t>Trẻ em &lt; 6 tuổi</t>
  </si>
  <si>
    <t>Đối tượng thuộc Chăm sóc sức khoẻ cán bộ</t>
  </si>
  <si>
    <t>Nguồn kinh phí</t>
  </si>
  <si>
    <t>Do từ các chương trình dự án, kinh phí từ các cơ sở khám, chữa bệnh</t>
  </si>
  <si>
    <t>SỐ LƯỢNG ĐỐI TƯỢNG KHÁM SỨC KHOẺ ĐỊNH KỲ, KHÁM SÀNG LỌC</t>
  </si>
  <si>
    <t>Do người sử dụng lao động chi trả theo Luật Lao động</t>
  </si>
  <si>
    <t>Bảng 1. Số đối tượng khám theo Luật lao động</t>
  </si>
  <si>
    <t>Bảng 2. Khám sàng lọc cộng đồng</t>
  </si>
  <si>
    <t>Số lượng (người)</t>
  </si>
  <si>
    <t>Bảng 3. Đối tượng khám từ ngân sách nhà nước chi trả</t>
  </si>
  <si>
    <t>Học sinh, sinh viên</t>
  </si>
  <si>
    <t>Năm 2026</t>
  </si>
  <si>
    <t>Đối tượng bảo trợ</t>
  </si>
  <si>
    <t>Người mắc bệnh mạn tính đang quản lý</t>
  </si>
  <si>
    <t>Trẻ em dưới 6 tuổi</t>
  </si>
  <si>
    <t>Nông, lâm và thuỷ sản</t>
  </si>
  <si>
    <t>Đơn vị tính</t>
  </si>
  <si>
    <t>Người</t>
  </si>
  <si>
    <t>Người trên 60 tuổi</t>
  </si>
  <si>
    <t>BẢNG TỔNG HỢP SỐ ĐỐI TƯỢNG KHÁM SỨC KHOẺ ĐỊNH KỲ TRÊN ĐỊA BÀN XÃ/PHƯỜNG</t>
  </si>
  <si>
    <t xml:space="preserve">Công chức, viên chức </t>
  </si>
  <si>
    <t>Dịch vụ</t>
  </si>
  <si>
    <t>Đối tượng khác</t>
  </si>
  <si>
    <t xml:space="preserve">Tổng </t>
  </si>
  <si>
    <t>Tổng giai đoạn 2026-2030</t>
  </si>
  <si>
    <t>Lưu ý</t>
  </si>
  <si>
    <t>Năm 2027</t>
  </si>
  <si>
    <t>Năm 2028</t>
  </si>
  <si>
    <t>Năm 2029</t>
  </si>
  <si>
    <t>Năm 2030</t>
  </si>
  <si>
    <t>BẢNG TỔNG HỢP SỐ ĐỐI TƯỢNG KHÁM SỨC KHOẺ ĐỊNH KỲ TRÊN ĐỊA BÀN PHƯỜNG TRÍ QUẢ</t>
  </si>
  <si>
    <t>(Kèm theo công văn số  406/UBND-VHXH ngày  17/4/2026 của UBND phường Trí Quả)</t>
  </si>
  <si>
    <t>UBND PHƯỜNG TRÍ QUẢ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</si>
</sst>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0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1"/>
      <color theme="1"/>
      <name val="Aptos Narrow"/>
      <family val="2"/>
      <scheme val="minor"/>
    </font>
    <font>
      <b/>
      <i/>
      <sz val="12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i/>
      <sz val="13"/>
      <color theme="1"/>
      <name val="Times New Roman"/>
      <family val="1"/>
    </font>
    <font>
      <sz val="8"/>
      <name val="Aptos Narrow"/>
      <family val="2"/>
      <scheme val="minor"/>
    </font>
    <font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/>
    <xf numFmtId="164" fontId="4" fillId="0" borderId="1" xfId="1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NumberFormat="1" applyFont="1" applyBorder="1"/>
    <xf numFmtId="164" fontId="7" fillId="0" borderId="0" xfId="1" applyNumberFormat="1" applyFont="1" applyBorder="1" applyAlignment="1">
      <alignment horizontal="center"/>
    </xf>
    <xf numFmtId="0" fontId="9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164" fontId="9" fillId="0" borderId="0" xfId="0" applyNumberFormat="1" applyFont="1"/>
    <xf numFmtId="164" fontId="3" fillId="0" borderId="1" xfId="1" applyNumberFormat="1" applyFont="1" applyBorder="1" applyAlignment="1"/>
    <xf numFmtId="164" fontId="11" fillId="0" borderId="1" xfId="1" applyNumberFormat="1" applyFont="1" applyBorder="1"/>
    <xf numFmtId="164" fontId="2" fillId="0" borderId="1" xfId="1" applyNumberFormat="1" applyFont="1" applyBorder="1"/>
    <xf numFmtId="0" fontId="12" fillId="0" borderId="1" xfId="0" applyFont="1" applyBorder="1"/>
    <xf numFmtId="164" fontId="12" fillId="0" borderId="1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5" fillId="0" borderId="0" xfId="0" applyNumberFormat="1" applyFont="1"/>
    <xf numFmtId="0" fontId="2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/>
    <xf numFmtId="164" fontId="11" fillId="0" borderId="0" xfId="1" applyNumberFormat="1" applyFont="1"/>
    <xf numFmtId="165" fontId="11" fillId="0" borderId="0" xfId="0" applyNumberFormat="1" applyFont="1"/>
    <xf numFmtId="43" fontId="11" fillId="0" borderId="0" xfId="0" applyNumberFormat="1" applyFont="1"/>
    <xf numFmtId="164" fontId="11" fillId="0" borderId="0" xfId="0" applyNumberFormat="1" applyFont="1"/>
    <xf numFmtId="0" fontId="2" fillId="0" borderId="4" xfId="0" applyFont="1" applyBorder="1" applyAlignment="1">
      <alignment horizontal="center"/>
    </xf>
    <xf numFmtId="0" fontId="2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1" xfId="0" applyFont="1" applyBorder="1"/>
    <xf numFmtId="164" fontId="11" fillId="0" borderId="5" xfId="1" applyNumberFormat="1" applyFont="1" applyBorder="1" applyAlignment="1">
      <alignment horizontal="center" wrapText="1"/>
    </xf>
    <xf numFmtId="164" fontId="13" fillId="0" borderId="7" xfId="1" applyNumberFormat="1" applyFont="1" applyBorder="1" applyAlignment="1">
      <alignment wrapText="1"/>
    </xf>
    <xf numFmtId="0" fontId="2" fillId="0" borderId="0" xfId="0" applyFont="1"/>
    <xf numFmtId="164" fontId="7" fillId="0" borderId="0" xfId="1" applyNumberFormat="1" applyFont="1" applyBorder="1" applyAlignment="1"/>
    <xf numFmtId="164" fontId="2" fillId="0" borderId="1" xfId="1" applyNumberFormat="1" applyFont="1" applyBorder="1" applyAlignment="1"/>
    <xf numFmtId="164" fontId="2" fillId="0" borderId="0" xfId="1" applyNumberFormat="1" applyFont="1" applyBorder="1"/>
    <xf numFmtId="0" fontId="11" fillId="0" borderId="7" xfId="0" applyFont="1" applyBorder="1"/>
    <xf numFmtId="43" fontId="11" fillId="0" borderId="1" xfId="1" applyFont="1" applyBorder="1"/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1" fillId="2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left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2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43" fontId="11" fillId="0" borderId="8" xfId="0" applyNumberFormat="1" applyFont="1" applyBorder="1" applyAlignment="1">
      <alignment horizontal="center" wrapText="1"/>
    </xf>
    <xf numFmtId="43" fontId="11" fillId="0" borderId="7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164" fontId="13" fillId="0" borderId="7" xfId="1" applyNumberFormat="1" applyFont="1" applyBorder="1" applyAlignment="1">
      <alignment horizontal="center" wrapText="1"/>
    </xf>
    <xf numFmtId="164" fontId="13" fillId="0" borderId="5" xfId="1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33096-AF54-4F9A-9751-B8FE359D457F}">
  <dimension ref="A1:G18"/>
  <sheetViews>
    <sheetView workbookViewId="0">
      <selection activeCell="F18" sqref="F18"/>
    </sheetView>
  </sheetViews>
  <sheetFormatPr defaultColWidth="8.7109375" defaultRowHeight="15" x14ac:dyDescent="0.25"/>
  <cols>
    <col min="1" max="1" width="5.7109375" customWidth="1"/>
    <col min="2" max="2" width="36.140625" customWidth="1"/>
    <col min="3" max="3" width="21.7109375" customWidth="1"/>
    <col min="4" max="4" width="16.140625" style="11" customWidth="1"/>
    <col min="5" max="5" width="20.42578125" customWidth="1"/>
    <col min="6" max="6" width="10.140625" bestFit="1" customWidth="1"/>
  </cols>
  <sheetData>
    <row r="1" spans="1:6" x14ac:dyDescent="0.25">
      <c r="A1" t="s">
        <v>10</v>
      </c>
    </row>
    <row r="2" spans="1:6" x14ac:dyDescent="0.25">
      <c r="A2" s="28" t="s">
        <v>9</v>
      </c>
      <c r="B2" s="28"/>
      <c r="C2" s="28"/>
      <c r="D2" s="28"/>
      <c r="E2" s="28"/>
    </row>
    <row r="3" spans="1:6" x14ac:dyDescent="0.25">
      <c r="A3" s="7"/>
      <c r="B3" s="7"/>
      <c r="C3" s="7"/>
      <c r="D3" s="7"/>
      <c r="E3" s="7"/>
    </row>
    <row r="4" spans="1:6" ht="16.899999999999999" customHeight="1" x14ac:dyDescent="0.25">
      <c r="D4"/>
      <c r="E4" s="8" t="s">
        <v>11</v>
      </c>
    </row>
    <row r="5" spans="1:6" ht="23.65" customHeight="1" x14ac:dyDescent="0.25">
      <c r="A5" s="1" t="s">
        <v>0</v>
      </c>
      <c r="B5" s="1" t="s">
        <v>1</v>
      </c>
      <c r="C5" s="2" t="s">
        <v>13</v>
      </c>
      <c r="D5" s="47" t="s">
        <v>2</v>
      </c>
      <c r="E5" s="2" t="s">
        <v>3</v>
      </c>
    </row>
    <row r="6" spans="1:6" ht="18.75" x14ac:dyDescent="0.3">
      <c r="A6" s="3">
        <v>1</v>
      </c>
      <c r="B6" s="4" t="s">
        <v>4</v>
      </c>
      <c r="C6" s="5">
        <v>176540</v>
      </c>
      <c r="D6" s="23" t="s">
        <v>16</v>
      </c>
      <c r="E6" s="5">
        <f>C6*335</f>
        <v>59140900</v>
      </c>
    </row>
    <row r="7" spans="1:6" ht="18.75" x14ac:dyDescent="0.3">
      <c r="A7" s="3">
        <v>2</v>
      </c>
      <c r="B7" s="4" t="s">
        <v>5</v>
      </c>
      <c r="C7" s="5">
        <v>54192</v>
      </c>
      <c r="D7" s="23">
        <v>328</v>
      </c>
      <c r="E7" s="5">
        <f>C7*335</f>
        <v>18154320</v>
      </c>
    </row>
    <row r="8" spans="1:6" ht="18.75" x14ac:dyDescent="0.3">
      <c r="A8" s="3">
        <v>3</v>
      </c>
      <c r="B8" s="4" t="s">
        <v>14</v>
      </c>
      <c r="C8" s="5">
        <v>225445</v>
      </c>
      <c r="D8" s="23">
        <v>328</v>
      </c>
      <c r="E8" s="5">
        <f>C8*D8</f>
        <v>73945960</v>
      </c>
    </row>
    <row r="9" spans="1:6" ht="18.75" x14ac:dyDescent="0.3">
      <c r="A9" s="3">
        <v>4</v>
      </c>
      <c r="B9" s="4" t="s">
        <v>12</v>
      </c>
      <c r="C9" s="5">
        <v>18000</v>
      </c>
      <c r="D9" s="23">
        <v>328</v>
      </c>
      <c r="E9" s="5">
        <f t="shared" ref="E9:E12" si="0">C9*D9</f>
        <v>5904000</v>
      </c>
    </row>
    <row r="10" spans="1:6" ht="18.75" x14ac:dyDescent="0.3">
      <c r="A10" s="3">
        <v>5</v>
      </c>
      <c r="B10" s="4" t="s">
        <v>6</v>
      </c>
      <c r="C10" s="5">
        <v>21810</v>
      </c>
      <c r="D10" s="23">
        <v>328</v>
      </c>
      <c r="E10" s="5">
        <f t="shared" si="0"/>
        <v>7153680</v>
      </c>
    </row>
    <row r="11" spans="1:6" ht="18.75" x14ac:dyDescent="0.3">
      <c r="A11" s="3">
        <v>6</v>
      </c>
      <c r="B11" s="4" t="s">
        <v>7</v>
      </c>
      <c r="C11" s="5">
        <v>44355</v>
      </c>
      <c r="D11" s="12">
        <v>328</v>
      </c>
      <c r="E11" s="5">
        <f t="shared" si="0"/>
        <v>14548440</v>
      </c>
    </row>
    <row r="12" spans="1:6" ht="18.75" x14ac:dyDescent="0.3">
      <c r="A12" s="3">
        <v>7</v>
      </c>
      <c r="B12" s="4" t="s">
        <v>18</v>
      </c>
      <c r="C12" s="5">
        <v>220000</v>
      </c>
      <c r="D12" s="12">
        <v>328</v>
      </c>
      <c r="E12" s="5">
        <f t="shared" si="0"/>
        <v>72160000</v>
      </c>
    </row>
    <row r="13" spans="1:6" ht="18.75" x14ac:dyDescent="0.3">
      <c r="A13" s="3"/>
      <c r="B13" s="9" t="s">
        <v>8</v>
      </c>
      <c r="C13" s="6">
        <f>SUM(C6:C12)</f>
        <v>760342</v>
      </c>
      <c r="D13" s="13"/>
      <c r="E13" s="6">
        <f>SUM(E6:E12)</f>
        <v>251007300</v>
      </c>
      <c r="F13" s="10"/>
    </row>
    <row r="14" spans="1:6" ht="18" customHeight="1" x14ac:dyDescent="0.35">
      <c r="A14" s="14"/>
      <c r="B14" s="14"/>
      <c r="C14" s="15"/>
      <c r="D14" s="16"/>
      <c r="E14" s="46"/>
      <c r="F14" s="10"/>
    </row>
    <row r="15" spans="1:6" ht="19.5" x14ac:dyDescent="0.35">
      <c r="A15" s="17"/>
      <c r="B15" s="18" t="s">
        <v>17</v>
      </c>
      <c r="C15" s="22"/>
      <c r="D15" s="19"/>
      <c r="E15" s="17"/>
    </row>
    <row r="16" spans="1:6" ht="19.5" x14ac:dyDescent="0.35">
      <c r="A16" s="17"/>
      <c r="B16" s="18"/>
      <c r="C16" s="22"/>
      <c r="D16" s="19"/>
      <c r="E16" s="22"/>
    </row>
    <row r="17" spans="2:7" ht="33.4" customHeight="1" x14ac:dyDescent="0.25">
      <c r="B17" s="21" t="s">
        <v>19</v>
      </c>
      <c r="C17" s="21"/>
      <c r="D17" s="21"/>
      <c r="E17" s="21"/>
      <c r="F17" s="20"/>
      <c r="G17" s="20"/>
    </row>
    <row r="18" spans="2:7" ht="31.9" customHeight="1" x14ac:dyDescent="0.25">
      <c r="B18" s="21" t="s">
        <v>15</v>
      </c>
      <c r="C18" s="21"/>
      <c r="D18" s="21"/>
      <c r="E18" s="21"/>
      <c r="F18" s="21"/>
      <c r="G18" s="21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DDBA5-9DD7-42B0-B0BB-69A096A9271E}">
  <dimension ref="A1:K37"/>
  <sheetViews>
    <sheetView workbookViewId="0">
      <selection sqref="A1:XFD1048576"/>
    </sheetView>
  </sheetViews>
  <sheetFormatPr defaultColWidth="8.7109375" defaultRowHeight="16.5" x14ac:dyDescent="0.25"/>
  <cols>
    <col min="1" max="1" width="5" style="41" customWidth="1"/>
    <col min="2" max="2" width="44.28515625" style="32" customWidth="1"/>
    <col min="3" max="3" width="17.7109375" style="34" customWidth="1"/>
    <col min="4" max="4" width="0" style="32" hidden="1" customWidth="1"/>
    <col min="5" max="5" width="17.42578125" style="32" customWidth="1"/>
    <col min="6" max="6" width="13.140625" style="32" hidden="1" customWidth="1"/>
    <col min="7" max="8" width="0" style="32" hidden="1" customWidth="1"/>
    <col min="9" max="10" width="8.7109375" style="32"/>
    <col min="11" max="11" width="12.140625" style="32" bestFit="1" customWidth="1"/>
    <col min="12" max="16384" width="8.7109375" style="32"/>
  </cols>
  <sheetData>
    <row r="1" spans="1:10" ht="30.4" customHeight="1" x14ac:dyDescent="0.25">
      <c r="A1" s="71" t="s">
        <v>54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30.4" customHeight="1" x14ac:dyDescent="0.25">
      <c r="A2" s="31"/>
      <c r="B2" s="31" t="s">
        <v>56</v>
      </c>
      <c r="C2" s="31"/>
      <c r="D2" s="31"/>
      <c r="E2" s="31"/>
      <c r="F2" s="31"/>
      <c r="G2" s="31"/>
      <c r="H2" s="31"/>
      <c r="I2" s="31"/>
      <c r="J2" s="31"/>
    </row>
    <row r="3" spans="1:10" ht="19.899999999999999" customHeight="1" x14ac:dyDescent="0.25">
      <c r="A3" s="1" t="s">
        <v>0</v>
      </c>
      <c r="B3" s="1" t="s">
        <v>35</v>
      </c>
      <c r="C3" s="2" t="s">
        <v>58</v>
      </c>
      <c r="D3" s="1"/>
      <c r="E3" s="1" t="s">
        <v>52</v>
      </c>
      <c r="F3" s="31"/>
      <c r="G3" s="31"/>
      <c r="H3" s="31"/>
    </row>
    <row r="4" spans="1:10" ht="14.65" customHeight="1" x14ac:dyDescent="0.25">
      <c r="A4" s="40">
        <v>1</v>
      </c>
      <c r="B4" s="33" t="s">
        <v>45</v>
      </c>
      <c r="C4" s="24">
        <v>65166</v>
      </c>
      <c r="D4" s="1"/>
      <c r="E4" s="72" t="s">
        <v>55</v>
      </c>
      <c r="F4" s="31"/>
      <c r="G4" s="31"/>
      <c r="H4" s="31"/>
    </row>
    <row r="5" spans="1:10" ht="14.65" customHeight="1" x14ac:dyDescent="0.25">
      <c r="A5" s="40">
        <v>2</v>
      </c>
      <c r="B5" s="33" t="s">
        <v>46</v>
      </c>
      <c r="C5" s="24">
        <v>568000</v>
      </c>
      <c r="D5" s="1"/>
      <c r="E5" s="73"/>
      <c r="F5" s="31"/>
      <c r="G5" s="31"/>
      <c r="H5" s="31"/>
    </row>
    <row r="6" spans="1:10" ht="14.65" customHeight="1" x14ac:dyDescent="0.25">
      <c r="A6" s="40">
        <v>3</v>
      </c>
      <c r="B6" s="33" t="s">
        <v>47</v>
      </c>
      <c r="C6" s="24">
        <v>6619</v>
      </c>
      <c r="D6" s="1"/>
      <c r="E6" s="73"/>
      <c r="F6" s="31"/>
      <c r="G6" s="31"/>
      <c r="H6" s="31"/>
    </row>
    <row r="7" spans="1:10" ht="14.65" customHeight="1" x14ac:dyDescent="0.25">
      <c r="A7" s="40">
        <v>4</v>
      </c>
      <c r="B7" s="33" t="s">
        <v>48</v>
      </c>
      <c r="C7" s="24">
        <v>2100</v>
      </c>
      <c r="D7" s="1"/>
      <c r="E7" s="73"/>
      <c r="F7" s="31"/>
      <c r="G7" s="31"/>
      <c r="H7" s="31"/>
    </row>
    <row r="8" spans="1:10" ht="14.65" customHeight="1" x14ac:dyDescent="0.25">
      <c r="A8" s="40">
        <v>5</v>
      </c>
      <c r="B8" s="33" t="s">
        <v>60</v>
      </c>
      <c r="C8" s="24">
        <v>724792</v>
      </c>
      <c r="D8" s="1"/>
      <c r="E8" s="73"/>
      <c r="F8" s="31"/>
      <c r="G8" s="31"/>
      <c r="H8" s="31"/>
    </row>
    <row r="9" spans="1:10" x14ac:dyDescent="0.25">
      <c r="A9" s="40">
        <v>7</v>
      </c>
      <c r="B9" s="33" t="s">
        <v>51</v>
      </c>
      <c r="C9" s="24">
        <v>1900</v>
      </c>
      <c r="D9" s="33"/>
      <c r="E9" s="74"/>
    </row>
    <row r="10" spans="1:10" x14ac:dyDescent="0.25">
      <c r="A10" s="40"/>
      <c r="B10" s="39" t="s">
        <v>8</v>
      </c>
      <c r="C10" s="25">
        <f>SUM(C4:C9)</f>
        <v>1368577</v>
      </c>
      <c r="D10" s="33"/>
      <c r="E10" s="33"/>
    </row>
    <row r="12" spans="1:10" x14ac:dyDescent="0.25">
      <c r="A12" s="68" t="s">
        <v>57</v>
      </c>
      <c r="B12" s="68"/>
    </row>
    <row r="14" spans="1:10" ht="30" customHeight="1" thickBot="1" x14ac:dyDescent="0.3">
      <c r="A14" s="1" t="s">
        <v>0</v>
      </c>
      <c r="B14" s="1" t="s">
        <v>35</v>
      </c>
      <c r="C14" s="2" t="s">
        <v>58</v>
      </c>
      <c r="E14" s="38" t="s">
        <v>52</v>
      </c>
      <c r="F14" s="1"/>
      <c r="G14" s="1"/>
      <c r="H14" s="1"/>
    </row>
    <row r="15" spans="1:10" ht="18" customHeight="1" x14ac:dyDescent="0.25">
      <c r="A15" s="40">
        <v>1</v>
      </c>
      <c r="B15" s="33" t="s">
        <v>36</v>
      </c>
      <c r="C15" s="24">
        <v>350000</v>
      </c>
      <c r="D15" s="33"/>
      <c r="E15" s="69" t="s">
        <v>53</v>
      </c>
      <c r="F15" s="33"/>
      <c r="G15" s="33"/>
      <c r="H15" s="33"/>
    </row>
    <row r="16" spans="1:10" x14ac:dyDescent="0.25">
      <c r="A16" s="40">
        <v>2</v>
      </c>
      <c r="B16" s="33" t="s">
        <v>37</v>
      </c>
      <c r="C16" s="24">
        <v>17000</v>
      </c>
      <c r="D16" s="33"/>
      <c r="E16" s="70"/>
      <c r="F16" s="33"/>
      <c r="G16" s="33"/>
      <c r="H16" s="33"/>
    </row>
    <row r="17" spans="1:11" x14ac:dyDescent="0.25">
      <c r="A17" s="40">
        <v>3</v>
      </c>
      <c r="B17" s="33" t="s">
        <v>39</v>
      </c>
      <c r="C17" s="24">
        <v>9000</v>
      </c>
      <c r="D17" s="33"/>
      <c r="E17" s="70"/>
      <c r="F17" s="33"/>
      <c r="G17" s="33"/>
      <c r="H17" s="33"/>
    </row>
    <row r="18" spans="1:11" x14ac:dyDescent="0.25">
      <c r="A18" s="40">
        <v>4</v>
      </c>
      <c r="B18" s="33" t="s">
        <v>38</v>
      </c>
      <c r="C18" s="24">
        <v>22650</v>
      </c>
      <c r="D18" s="33"/>
      <c r="E18" s="70"/>
      <c r="F18" s="33"/>
      <c r="G18" s="33"/>
      <c r="H18" s="33"/>
    </row>
    <row r="19" spans="1:11" x14ac:dyDescent="0.25">
      <c r="A19" s="40">
        <v>5</v>
      </c>
      <c r="B19" s="33" t="s">
        <v>40</v>
      </c>
      <c r="C19" s="24">
        <v>14000</v>
      </c>
      <c r="D19" s="33"/>
      <c r="E19" s="70"/>
      <c r="F19" s="33"/>
      <c r="G19" s="33"/>
      <c r="H19" s="33"/>
    </row>
    <row r="20" spans="1:11" x14ac:dyDescent="0.25">
      <c r="A20" s="40">
        <v>6</v>
      </c>
      <c r="B20" s="33" t="s">
        <v>41</v>
      </c>
      <c r="C20" s="24">
        <v>800</v>
      </c>
      <c r="D20" s="33"/>
      <c r="E20" s="70"/>
      <c r="F20" s="33"/>
      <c r="G20" s="33"/>
      <c r="H20" s="33"/>
    </row>
    <row r="21" spans="1:11" x14ac:dyDescent="0.25">
      <c r="A21" s="40">
        <v>8</v>
      </c>
      <c r="B21" s="33" t="s">
        <v>42</v>
      </c>
      <c r="C21" s="24">
        <v>50000</v>
      </c>
      <c r="D21" s="33"/>
      <c r="E21" s="70"/>
      <c r="F21" s="33"/>
      <c r="G21" s="33"/>
      <c r="H21" s="33"/>
    </row>
    <row r="22" spans="1:11" x14ac:dyDescent="0.25">
      <c r="A22" s="40"/>
      <c r="B22" s="39" t="s">
        <v>8</v>
      </c>
      <c r="C22" s="25">
        <f>SUM(C15:C21)</f>
        <v>463450</v>
      </c>
      <c r="D22" s="33"/>
      <c r="E22" s="33"/>
      <c r="F22" s="33"/>
      <c r="G22" s="33"/>
      <c r="H22" s="33"/>
      <c r="K22" s="37"/>
    </row>
    <row r="23" spans="1:11" x14ac:dyDescent="0.25">
      <c r="B23" s="45"/>
      <c r="C23" s="48"/>
      <c r="D23" s="49"/>
    </row>
    <row r="24" spans="1:11" x14ac:dyDescent="0.25">
      <c r="A24" s="68" t="s">
        <v>59</v>
      </c>
      <c r="B24" s="68"/>
      <c r="C24" s="68"/>
      <c r="D24" s="68"/>
      <c r="E24" s="68"/>
    </row>
    <row r="25" spans="1:11" ht="16.899999999999999" customHeight="1" x14ac:dyDescent="0.3">
      <c r="A25" s="32"/>
      <c r="C25" s="32"/>
      <c r="D25" s="44" t="s">
        <v>44</v>
      </c>
    </row>
    <row r="26" spans="1:11" x14ac:dyDescent="0.25">
      <c r="A26" s="1" t="s">
        <v>0</v>
      </c>
      <c r="B26" s="1" t="s">
        <v>1</v>
      </c>
      <c r="C26" s="2" t="s">
        <v>13</v>
      </c>
      <c r="D26" s="47" t="s">
        <v>2</v>
      </c>
      <c r="E26" s="2" t="s">
        <v>3</v>
      </c>
      <c r="F26" s="34">
        <v>3300000</v>
      </c>
      <c r="G26" s="32">
        <f>C22/F26*100</f>
        <v>14.043939393939395</v>
      </c>
    </row>
    <row r="27" spans="1:11" ht="18.75" x14ac:dyDescent="0.3">
      <c r="A27" s="3">
        <v>1</v>
      </c>
      <c r="B27" s="4" t="s">
        <v>4</v>
      </c>
      <c r="C27" s="5">
        <v>176540</v>
      </c>
      <c r="D27" s="23" t="s">
        <v>16</v>
      </c>
      <c r="E27" s="5">
        <f>C27*335</f>
        <v>59140900</v>
      </c>
      <c r="F27" s="34">
        <v>760342</v>
      </c>
      <c r="G27" s="35">
        <f>F27/F26</f>
        <v>0.23040666666666668</v>
      </c>
    </row>
    <row r="28" spans="1:11" ht="18.75" x14ac:dyDescent="0.3">
      <c r="A28" s="3">
        <v>2</v>
      </c>
      <c r="B28" s="4" t="s">
        <v>5</v>
      </c>
      <c r="C28" s="5">
        <v>54192</v>
      </c>
      <c r="D28" s="23">
        <v>328</v>
      </c>
      <c r="E28" s="5">
        <f>C28*335</f>
        <v>18154320</v>
      </c>
      <c r="F28" s="32">
        <v>1368557</v>
      </c>
      <c r="G28" s="36">
        <f>F28/F26*100</f>
        <v>41.471424242424241</v>
      </c>
    </row>
    <row r="29" spans="1:11" ht="18.75" x14ac:dyDescent="0.3">
      <c r="A29" s="3">
        <v>3</v>
      </c>
      <c r="B29" s="4" t="s">
        <v>14</v>
      </c>
      <c r="C29" s="5">
        <v>225445</v>
      </c>
      <c r="D29" s="23">
        <v>328</v>
      </c>
      <c r="E29" s="5">
        <f>C29*D29</f>
        <v>73945960</v>
      </c>
    </row>
    <row r="30" spans="1:11" ht="18.75" x14ac:dyDescent="0.3">
      <c r="A30" s="3">
        <v>4</v>
      </c>
      <c r="B30" s="4" t="s">
        <v>12</v>
      </c>
      <c r="C30" s="5">
        <v>18000</v>
      </c>
      <c r="D30" s="23">
        <v>328</v>
      </c>
      <c r="E30" s="5">
        <f t="shared" ref="E30:E33" si="0">C30*D30</f>
        <v>5904000</v>
      </c>
    </row>
    <row r="31" spans="1:11" ht="18.75" x14ac:dyDescent="0.3">
      <c r="A31" s="3">
        <v>5</v>
      </c>
      <c r="B31" s="4" t="s">
        <v>6</v>
      </c>
      <c r="C31" s="5">
        <v>21810</v>
      </c>
      <c r="D31" s="23">
        <v>328</v>
      </c>
      <c r="E31" s="5">
        <f t="shared" si="0"/>
        <v>7153680</v>
      </c>
    </row>
    <row r="32" spans="1:11" ht="18.75" x14ac:dyDescent="0.3">
      <c r="A32" s="3">
        <v>6</v>
      </c>
      <c r="B32" s="4" t="s">
        <v>7</v>
      </c>
      <c r="C32" s="5">
        <v>44355</v>
      </c>
      <c r="D32" s="12">
        <v>328</v>
      </c>
      <c r="E32" s="5">
        <f t="shared" si="0"/>
        <v>14548440</v>
      </c>
    </row>
    <row r="33" spans="1:5" ht="18.75" x14ac:dyDescent="0.3">
      <c r="A33" s="3">
        <v>7</v>
      </c>
      <c r="B33" s="4" t="s">
        <v>18</v>
      </c>
      <c r="C33" s="5">
        <v>220000</v>
      </c>
      <c r="D33" s="12">
        <v>328</v>
      </c>
      <c r="E33" s="5">
        <f t="shared" si="0"/>
        <v>72160000</v>
      </c>
    </row>
    <row r="34" spans="1:5" ht="18.75" x14ac:dyDescent="0.3">
      <c r="A34" s="3"/>
      <c r="B34" s="9" t="s">
        <v>8</v>
      </c>
      <c r="C34" s="6">
        <f>SUM(C27:C33)</f>
        <v>760342</v>
      </c>
      <c r="D34" s="13"/>
      <c r="E34" s="6">
        <f>SUM(E27:E33)</f>
        <v>251007300</v>
      </c>
    </row>
    <row r="36" spans="1:5" ht="29.65" customHeight="1" x14ac:dyDescent="0.25">
      <c r="B36" s="67" t="s">
        <v>19</v>
      </c>
      <c r="C36" s="67"/>
      <c r="D36" s="67"/>
      <c r="E36" s="67"/>
    </row>
    <row r="37" spans="1:5" ht="60.4" customHeight="1" x14ac:dyDescent="0.25">
      <c r="B37" s="67" t="s">
        <v>15</v>
      </c>
      <c r="C37" s="67"/>
      <c r="D37" s="67"/>
      <c r="E37" s="67"/>
    </row>
  </sheetData>
  <mergeCells count="7">
    <mergeCell ref="B36:E36"/>
    <mergeCell ref="B37:E37"/>
    <mergeCell ref="A24:E24"/>
    <mergeCell ref="E15:E21"/>
    <mergeCell ref="A1:J1"/>
    <mergeCell ref="E4:E9"/>
    <mergeCell ref="A12:B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A7A93-E0BD-47A7-9B3F-A4433AEB30EC}">
  <dimension ref="A1:I20"/>
  <sheetViews>
    <sheetView zoomScale="70" zoomScaleNormal="70" workbookViewId="0">
      <selection activeCell="D3" sqref="D3:H3"/>
    </sheetView>
  </sheetViews>
  <sheetFormatPr defaultColWidth="8.7109375" defaultRowHeight="16.5" x14ac:dyDescent="0.25"/>
  <cols>
    <col min="1" max="1" width="5" style="53" customWidth="1"/>
    <col min="2" max="2" width="39.7109375" style="55" customWidth="1"/>
    <col min="3" max="3" width="10.28515625" style="53" customWidth="1"/>
    <col min="4" max="4" width="14.28515625" style="55" customWidth="1"/>
    <col min="5" max="5" width="14.85546875" style="55" customWidth="1"/>
    <col min="6" max="6" width="14.28515625" style="55" customWidth="1"/>
    <col min="7" max="7" width="13.42578125" style="55" customWidth="1"/>
    <col min="8" max="8" width="13.7109375" style="55" customWidth="1"/>
    <col min="9" max="9" width="24.140625" style="55" customWidth="1"/>
    <col min="10" max="16384" width="8.7109375" style="55"/>
  </cols>
  <sheetData>
    <row r="1" spans="1:9" ht="30.4" customHeight="1" x14ac:dyDescent="0.25">
      <c r="A1" s="65" t="s">
        <v>69</v>
      </c>
      <c r="B1" s="65"/>
      <c r="C1" s="65"/>
      <c r="D1" s="65"/>
      <c r="E1" s="65"/>
      <c r="F1" s="65"/>
      <c r="G1" s="65"/>
      <c r="H1" s="65"/>
      <c r="I1" s="65"/>
    </row>
    <row r="2" spans="1:9" ht="30" customHeight="1" x14ac:dyDescent="0.25">
      <c r="A2" s="54"/>
      <c r="B2" s="54"/>
      <c r="C2" s="54"/>
    </row>
    <row r="3" spans="1:9" s="57" customFormat="1" ht="36.6" customHeight="1" x14ac:dyDescent="0.25">
      <c r="A3" s="56" t="s">
        <v>0</v>
      </c>
      <c r="B3" s="56" t="s">
        <v>35</v>
      </c>
      <c r="C3" s="56" t="s">
        <v>66</v>
      </c>
      <c r="D3" s="56" t="s">
        <v>61</v>
      </c>
      <c r="E3" s="56" t="s">
        <v>76</v>
      </c>
      <c r="F3" s="56" t="s">
        <v>77</v>
      </c>
      <c r="G3" s="56" t="s">
        <v>78</v>
      </c>
      <c r="H3" s="56" t="s">
        <v>79</v>
      </c>
      <c r="I3" s="56" t="s">
        <v>74</v>
      </c>
    </row>
    <row r="4" spans="1:9" ht="22.9" customHeight="1" x14ac:dyDescent="0.3">
      <c r="A4" s="58">
        <v>1</v>
      </c>
      <c r="B4" s="61" t="s">
        <v>4</v>
      </c>
      <c r="C4" s="58" t="s">
        <v>67</v>
      </c>
      <c r="D4" s="59"/>
      <c r="E4" s="59"/>
      <c r="F4" s="59"/>
      <c r="G4" s="59"/>
      <c r="H4" s="59"/>
      <c r="I4" s="59">
        <f t="shared" ref="I4:I10" si="0">SUM(D4:H4)</f>
        <v>0</v>
      </c>
    </row>
    <row r="5" spans="1:9" ht="22.9" customHeight="1" x14ac:dyDescent="0.3">
      <c r="A5" s="58">
        <v>2</v>
      </c>
      <c r="B5" s="61" t="s">
        <v>5</v>
      </c>
      <c r="C5" s="58" t="s">
        <v>67</v>
      </c>
      <c r="D5" s="59"/>
      <c r="E5" s="59"/>
      <c r="F5" s="59"/>
      <c r="G5" s="59"/>
      <c r="H5" s="59"/>
      <c r="I5" s="59">
        <f t="shared" si="0"/>
        <v>0</v>
      </c>
    </row>
    <row r="6" spans="1:9" ht="22.9" customHeight="1" x14ac:dyDescent="0.3">
      <c r="A6" s="58">
        <v>3</v>
      </c>
      <c r="B6" s="61" t="s">
        <v>68</v>
      </c>
      <c r="C6" s="58" t="s">
        <v>67</v>
      </c>
      <c r="D6" s="59"/>
      <c r="E6" s="59"/>
      <c r="F6" s="59"/>
      <c r="G6" s="59"/>
      <c r="H6" s="59"/>
      <c r="I6" s="59">
        <f t="shared" si="0"/>
        <v>0</v>
      </c>
    </row>
    <row r="7" spans="1:9" ht="22.9" customHeight="1" x14ac:dyDescent="0.3">
      <c r="A7" s="58">
        <v>4</v>
      </c>
      <c r="B7" s="61" t="s">
        <v>62</v>
      </c>
      <c r="C7" s="58" t="s">
        <v>67</v>
      </c>
      <c r="D7" s="59"/>
      <c r="E7" s="59"/>
      <c r="F7" s="59"/>
      <c r="G7" s="59"/>
      <c r="H7" s="59"/>
      <c r="I7" s="59">
        <f t="shared" si="0"/>
        <v>0</v>
      </c>
    </row>
    <row r="8" spans="1:9" ht="22.9" customHeight="1" x14ac:dyDescent="0.3">
      <c r="A8" s="58">
        <v>5</v>
      </c>
      <c r="B8" s="61" t="s">
        <v>6</v>
      </c>
      <c r="C8" s="58" t="s">
        <v>67</v>
      </c>
      <c r="D8" s="59"/>
      <c r="E8" s="59"/>
      <c r="F8" s="59"/>
      <c r="G8" s="59"/>
      <c r="H8" s="59"/>
      <c r="I8" s="59">
        <f t="shared" si="0"/>
        <v>0</v>
      </c>
    </row>
    <row r="9" spans="1:9" ht="22.9" customHeight="1" x14ac:dyDescent="0.3">
      <c r="A9" s="58">
        <v>6</v>
      </c>
      <c r="B9" s="61" t="s">
        <v>7</v>
      </c>
      <c r="C9" s="58" t="s">
        <v>67</v>
      </c>
      <c r="D9" s="59"/>
      <c r="E9" s="59"/>
      <c r="F9" s="59"/>
      <c r="G9" s="59"/>
      <c r="H9" s="59"/>
      <c r="I9" s="59">
        <f t="shared" si="0"/>
        <v>0</v>
      </c>
    </row>
    <row r="10" spans="1:9" ht="22.9" customHeight="1" x14ac:dyDescent="0.3">
      <c r="A10" s="58">
        <v>7</v>
      </c>
      <c r="B10" s="61" t="s">
        <v>63</v>
      </c>
      <c r="C10" s="58" t="s">
        <v>67</v>
      </c>
      <c r="D10" s="59"/>
      <c r="E10" s="59"/>
      <c r="F10" s="59"/>
      <c r="G10" s="59"/>
      <c r="H10" s="59"/>
      <c r="I10" s="59">
        <f t="shared" si="0"/>
        <v>0</v>
      </c>
    </row>
    <row r="11" spans="1:9" ht="22.9" customHeight="1" x14ac:dyDescent="0.25">
      <c r="A11" s="58">
        <v>8</v>
      </c>
      <c r="B11" s="59" t="s">
        <v>70</v>
      </c>
      <c r="C11" s="58" t="s">
        <v>67</v>
      </c>
      <c r="D11" s="59"/>
      <c r="E11" s="59"/>
      <c r="F11" s="59"/>
      <c r="G11" s="59"/>
      <c r="H11" s="59"/>
      <c r="I11" s="59">
        <f t="shared" ref="I11:I16" si="1">SUM(D11:H11)</f>
        <v>0</v>
      </c>
    </row>
    <row r="12" spans="1:9" ht="22.9" customHeight="1" x14ac:dyDescent="0.25">
      <c r="A12" s="58">
        <v>9</v>
      </c>
      <c r="B12" s="59" t="s">
        <v>60</v>
      </c>
      <c r="C12" s="58" t="s">
        <v>67</v>
      </c>
      <c r="D12" s="59"/>
      <c r="E12" s="59"/>
      <c r="F12" s="59"/>
      <c r="G12" s="59"/>
      <c r="H12" s="59"/>
      <c r="I12" s="59">
        <f t="shared" si="1"/>
        <v>0</v>
      </c>
    </row>
    <row r="13" spans="1:9" ht="22.9" customHeight="1" x14ac:dyDescent="0.25">
      <c r="A13" s="58">
        <v>10</v>
      </c>
      <c r="B13" s="59" t="s">
        <v>64</v>
      </c>
      <c r="C13" s="58" t="s">
        <v>67</v>
      </c>
      <c r="D13" s="59"/>
      <c r="E13" s="59"/>
      <c r="F13" s="59"/>
      <c r="G13" s="59"/>
      <c r="H13" s="59"/>
      <c r="I13" s="59">
        <f t="shared" si="1"/>
        <v>0</v>
      </c>
    </row>
    <row r="14" spans="1:9" ht="22.9" customHeight="1" x14ac:dyDescent="0.25">
      <c r="A14" s="58">
        <v>11</v>
      </c>
      <c r="B14" s="59" t="s">
        <v>65</v>
      </c>
      <c r="C14" s="58" t="s">
        <v>67</v>
      </c>
      <c r="D14" s="59"/>
      <c r="E14" s="59"/>
      <c r="F14" s="59"/>
      <c r="G14" s="59"/>
      <c r="H14" s="59"/>
      <c r="I14" s="59">
        <f t="shared" si="1"/>
        <v>0</v>
      </c>
    </row>
    <row r="15" spans="1:9" ht="22.9" customHeight="1" x14ac:dyDescent="0.25">
      <c r="A15" s="58">
        <v>12</v>
      </c>
      <c r="B15" s="60" t="s">
        <v>71</v>
      </c>
      <c r="C15" s="58" t="s">
        <v>67</v>
      </c>
      <c r="D15" s="59"/>
      <c r="E15" s="59"/>
      <c r="F15" s="59"/>
      <c r="G15" s="59"/>
      <c r="H15" s="59"/>
      <c r="I15" s="59">
        <f t="shared" si="1"/>
        <v>0</v>
      </c>
    </row>
    <row r="16" spans="1:9" ht="22.9" customHeight="1" x14ac:dyDescent="0.25">
      <c r="A16" s="58">
        <v>13</v>
      </c>
      <c r="B16" s="60" t="s">
        <v>72</v>
      </c>
      <c r="C16" s="58" t="s">
        <v>67</v>
      </c>
      <c r="D16" s="59"/>
      <c r="E16" s="59"/>
      <c r="F16" s="59"/>
      <c r="G16" s="59"/>
      <c r="H16" s="59"/>
      <c r="I16" s="59">
        <f t="shared" si="1"/>
        <v>0</v>
      </c>
    </row>
    <row r="17" spans="1:9" ht="22.9" customHeight="1" x14ac:dyDescent="0.3">
      <c r="A17" s="58"/>
      <c r="B17" s="64" t="s">
        <v>73</v>
      </c>
      <c r="C17" s="58"/>
      <c r="D17" s="59">
        <f t="shared" ref="D17:I17" si="2">SUM(D4:D10)</f>
        <v>0</v>
      </c>
      <c r="E17" s="59">
        <f t="shared" si="2"/>
        <v>0</v>
      </c>
      <c r="F17" s="59">
        <f t="shared" si="2"/>
        <v>0</v>
      </c>
      <c r="G17" s="59">
        <f t="shared" si="2"/>
        <v>0</v>
      </c>
      <c r="H17" s="59">
        <f t="shared" si="2"/>
        <v>0</v>
      </c>
      <c r="I17" s="59">
        <f t="shared" si="2"/>
        <v>0</v>
      </c>
    </row>
    <row r="18" spans="1:9" ht="33" customHeight="1" x14ac:dyDescent="0.3">
      <c r="A18" s="62"/>
      <c r="B18" s="63" t="s">
        <v>8</v>
      </c>
      <c r="C18" s="63"/>
      <c r="D18" s="59"/>
      <c r="E18" s="59"/>
      <c r="F18" s="59"/>
      <c r="G18" s="59"/>
      <c r="H18" s="59"/>
      <c r="I18" s="59"/>
    </row>
    <row r="20" spans="1:9" x14ac:dyDescent="0.25">
      <c r="B20" s="55" t="s">
        <v>75</v>
      </c>
    </row>
  </sheetData>
  <mergeCells count="1">
    <mergeCell ref="A1:I1"/>
  </mergeCells>
  <phoneticPr fontId="14" type="noConversion"/>
  <pageMargins left="0.45" right="0.2" top="0.5" bottom="0.25" header="0.3" footer="0.3"/>
  <pageSetup scale="80" orientation="landscape" r:id="rId1"/>
  <headerFooter>
    <oddHeader>Page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D817-7211-4CBE-A412-6B1D8738FBB5}">
  <dimension ref="A1:I20"/>
  <sheetViews>
    <sheetView zoomScale="70" zoomScaleNormal="70" workbookViewId="0">
      <selection activeCell="D3" sqref="D3:H3"/>
    </sheetView>
  </sheetViews>
  <sheetFormatPr defaultColWidth="8.7109375" defaultRowHeight="16.5" x14ac:dyDescent="0.25"/>
  <cols>
    <col min="1" max="1" width="5" style="53" customWidth="1"/>
    <col min="2" max="2" width="39.7109375" style="55" customWidth="1"/>
    <col min="3" max="3" width="10.28515625" style="53" customWidth="1"/>
    <col min="4" max="4" width="14.28515625" style="55" customWidth="1"/>
    <col min="5" max="5" width="14.85546875" style="55" customWidth="1"/>
    <col min="6" max="6" width="14.28515625" style="55" customWidth="1"/>
    <col min="7" max="7" width="13.42578125" style="55" customWidth="1"/>
    <col min="8" max="8" width="13.7109375" style="55" customWidth="1"/>
    <col min="9" max="9" width="24.140625" style="55" customWidth="1"/>
    <col min="10" max="16384" width="8.7109375" style="55"/>
  </cols>
  <sheetData>
    <row r="1" spans="1:9" ht="30.4" customHeight="1" x14ac:dyDescent="0.25">
      <c r="A1" s="65" t="s">
        <v>69</v>
      </c>
      <c r="B1" s="65"/>
      <c r="C1" s="65"/>
      <c r="D1" s="65"/>
      <c r="E1" s="65"/>
      <c r="F1" s="65"/>
      <c r="G1" s="65"/>
      <c r="H1" s="65"/>
      <c r="I1" s="65"/>
    </row>
    <row r="2" spans="1:9" ht="30" customHeight="1" x14ac:dyDescent="0.25">
      <c r="A2" s="54"/>
      <c r="B2" s="54"/>
      <c r="C2" s="54"/>
    </row>
    <row r="3" spans="1:9" s="57" customFormat="1" ht="36.6" customHeight="1" x14ac:dyDescent="0.25">
      <c r="A3" s="56" t="s">
        <v>0</v>
      </c>
      <c r="B3" s="56" t="s">
        <v>35</v>
      </c>
      <c r="C3" s="56" t="s">
        <v>66</v>
      </c>
      <c r="D3" s="56" t="s">
        <v>61</v>
      </c>
      <c r="E3" s="56" t="s">
        <v>76</v>
      </c>
      <c r="F3" s="56" t="s">
        <v>77</v>
      </c>
      <c r="G3" s="56" t="s">
        <v>78</v>
      </c>
      <c r="H3" s="56" t="s">
        <v>79</v>
      </c>
      <c r="I3" s="56" t="s">
        <v>74</v>
      </c>
    </row>
    <row r="4" spans="1:9" ht="22.9" customHeight="1" x14ac:dyDescent="0.3">
      <c r="A4" s="58">
        <v>1</v>
      </c>
      <c r="B4" s="61" t="s">
        <v>4</v>
      </c>
      <c r="C4" s="58" t="s">
        <v>67</v>
      </c>
      <c r="D4" s="59"/>
      <c r="E4" s="59"/>
      <c r="F4" s="59"/>
      <c r="G4" s="59"/>
      <c r="H4" s="59"/>
      <c r="I4" s="59">
        <f t="shared" ref="I4:I10" si="0">SUM(D4:H4)</f>
        <v>0</v>
      </c>
    </row>
    <row r="5" spans="1:9" ht="22.9" customHeight="1" x14ac:dyDescent="0.3">
      <c r="A5" s="58">
        <v>2</v>
      </c>
      <c r="B5" s="61" t="s">
        <v>5</v>
      </c>
      <c r="C5" s="58" t="s">
        <v>67</v>
      </c>
      <c r="D5" s="59"/>
      <c r="E5" s="59"/>
      <c r="F5" s="59"/>
      <c r="G5" s="59"/>
      <c r="H5" s="59"/>
      <c r="I5" s="59">
        <f t="shared" si="0"/>
        <v>0</v>
      </c>
    </row>
    <row r="6" spans="1:9" ht="22.9" customHeight="1" x14ac:dyDescent="0.3">
      <c r="A6" s="58">
        <v>3</v>
      </c>
      <c r="B6" s="61" t="s">
        <v>68</v>
      </c>
      <c r="C6" s="58" t="s">
        <v>67</v>
      </c>
      <c r="D6" s="59"/>
      <c r="E6" s="59"/>
      <c r="F6" s="59"/>
      <c r="G6" s="59"/>
      <c r="H6" s="59"/>
      <c r="I6" s="59">
        <f t="shared" si="0"/>
        <v>0</v>
      </c>
    </row>
    <row r="7" spans="1:9" ht="22.9" customHeight="1" x14ac:dyDescent="0.3">
      <c r="A7" s="58">
        <v>4</v>
      </c>
      <c r="B7" s="61" t="s">
        <v>62</v>
      </c>
      <c r="C7" s="58" t="s">
        <v>67</v>
      </c>
      <c r="D7" s="59"/>
      <c r="E7" s="59"/>
      <c r="F7" s="59"/>
      <c r="G7" s="59"/>
      <c r="H7" s="59"/>
      <c r="I7" s="59">
        <f t="shared" si="0"/>
        <v>0</v>
      </c>
    </row>
    <row r="8" spans="1:9" ht="22.9" customHeight="1" x14ac:dyDescent="0.3">
      <c r="A8" s="58">
        <v>5</v>
      </c>
      <c r="B8" s="61" t="s">
        <v>6</v>
      </c>
      <c r="C8" s="58" t="s">
        <v>67</v>
      </c>
      <c r="D8" s="59"/>
      <c r="E8" s="59"/>
      <c r="F8" s="59"/>
      <c r="G8" s="59"/>
      <c r="H8" s="59"/>
      <c r="I8" s="59">
        <f t="shared" si="0"/>
        <v>0</v>
      </c>
    </row>
    <row r="9" spans="1:9" ht="22.9" customHeight="1" x14ac:dyDescent="0.3">
      <c r="A9" s="58">
        <v>6</v>
      </c>
      <c r="B9" s="61" t="s">
        <v>7</v>
      </c>
      <c r="C9" s="58" t="s">
        <v>67</v>
      </c>
      <c r="D9" s="59"/>
      <c r="E9" s="59"/>
      <c r="F9" s="59"/>
      <c r="G9" s="59"/>
      <c r="H9" s="59"/>
      <c r="I9" s="59">
        <f t="shared" si="0"/>
        <v>0</v>
      </c>
    </row>
    <row r="10" spans="1:9" ht="22.9" customHeight="1" x14ac:dyDescent="0.3">
      <c r="A10" s="58">
        <v>7</v>
      </c>
      <c r="B10" s="61" t="s">
        <v>63</v>
      </c>
      <c r="C10" s="58" t="s">
        <v>67</v>
      </c>
      <c r="D10" s="59"/>
      <c r="E10" s="59"/>
      <c r="F10" s="59"/>
      <c r="G10" s="59"/>
      <c r="H10" s="59"/>
      <c r="I10" s="59">
        <f t="shared" si="0"/>
        <v>0</v>
      </c>
    </row>
    <row r="11" spans="1:9" ht="22.9" customHeight="1" x14ac:dyDescent="0.25">
      <c r="A11" s="58">
        <v>8</v>
      </c>
      <c r="B11" s="59" t="s">
        <v>70</v>
      </c>
      <c r="C11" s="58" t="s">
        <v>67</v>
      </c>
      <c r="D11" s="59"/>
      <c r="E11" s="59"/>
      <c r="F11" s="59"/>
      <c r="G11" s="59"/>
      <c r="H11" s="59"/>
      <c r="I11" s="59">
        <f t="shared" ref="I11:I16" si="1">SUM(D11:H11)</f>
        <v>0</v>
      </c>
    </row>
    <row r="12" spans="1:9" ht="22.9" customHeight="1" x14ac:dyDescent="0.25">
      <c r="A12" s="58">
        <v>9</v>
      </c>
      <c r="B12" s="59" t="s">
        <v>60</v>
      </c>
      <c r="C12" s="58" t="s">
        <v>67</v>
      </c>
      <c r="D12" s="59"/>
      <c r="E12" s="59"/>
      <c r="F12" s="59"/>
      <c r="G12" s="59"/>
      <c r="H12" s="59"/>
      <c r="I12" s="59">
        <f t="shared" si="1"/>
        <v>0</v>
      </c>
    </row>
    <row r="13" spans="1:9" ht="22.9" customHeight="1" x14ac:dyDescent="0.25">
      <c r="A13" s="58">
        <v>10</v>
      </c>
      <c r="B13" s="59" t="s">
        <v>64</v>
      </c>
      <c r="C13" s="58" t="s">
        <v>67</v>
      </c>
      <c r="D13" s="59"/>
      <c r="E13" s="59"/>
      <c r="F13" s="59"/>
      <c r="G13" s="59"/>
      <c r="H13" s="59"/>
      <c r="I13" s="59">
        <f t="shared" si="1"/>
        <v>0</v>
      </c>
    </row>
    <row r="14" spans="1:9" ht="22.9" customHeight="1" x14ac:dyDescent="0.25">
      <c r="A14" s="58">
        <v>11</v>
      </c>
      <c r="B14" s="59" t="s">
        <v>65</v>
      </c>
      <c r="C14" s="58" t="s">
        <v>67</v>
      </c>
      <c r="D14" s="59"/>
      <c r="E14" s="59"/>
      <c r="F14" s="59"/>
      <c r="G14" s="59"/>
      <c r="H14" s="59"/>
      <c r="I14" s="59">
        <f t="shared" si="1"/>
        <v>0</v>
      </c>
    </row>
    <row r="15" spans="1:9" ht="22.9" customHeight="1" x14ac:dyDescent="0.25">
      <c r="A15" s="58">
        <v>12</v>
      </c>
      <c r="B15" s="60" t="s">
        <v>71</v>
      </c>
      <c r="C15" s="58" t="s">
        <v>67</v>
      </c>
      <c r="D15" s="59"/>
      <c r="E15" s="59"/>
      <c r="F15" s="59"/>
      <c r="G15" s="59"/>
      <c r="H15" s="59"/>
      <c r="I15" s="59">
        <f t="shared" si="1"/>
        <v>0</v>
      </c>
    </row>
    <row r="16" spans="1:9" ht="22.9" customHeight="1" x14ac:dyDescent="0.25">
      <c r="A16" s="58">
        <v>13</v>
      </c>
      <c r="B16" s="60" t="s">
        <v>72</v>
      </c>
      <c r="C16" s="58" t="s">
        <v>67</v>
      </c>
      <c r="D16" s="59"/>
      <c r="E16" s="59"/>
      <c r="F16" s="59"/>
      <c r="G16" s="59"/>
      <c r="H16" s="59"/>
      <c r="I16" s="59">
        <f t="shared" si="1"/>
        <v>0</v>
      </c>
    </row>
    <row r="17" spans="1:9" ht="22.9" customHeight="1" x14ac:dyDescent="0.3">
      <c r="A17" s="58"/>
      <c r="B17" s="64" t="s">
        <v>73</v>
      </c>
      <c r="C17" s="58"/>
      <c r="D17" s="59">
        <f t="shared" ref="D17:I17" si="2">SUM(D4:D10)</f>
        <v>0</v>
      </c>
      <c r="E17" s="59">
        <f t="shared" si="2"/>
        <v>0</v>
      </c>
      <c r="F17" s="59">
        <f t="shared" si="2"/>
        <v>0</v>
      </c>
      <c r="G17" s="59">
        <f t="shared" si="2"/>
        <v>0</v>
      </c>
      <c r="H17" s="59">
        <f t="shared" si="2"/>
        <v>0</v>
      </c>
      <c r="I17" s="59">
        <f t="shared" si="2"/>
        <v>0</v>
      </c>
    </row>
    <row r="18" spans="1:9" ht="33" customHeight="1" x14ac:dyDescent="0.3">
      <c r="A18" s="62"/>
      <c r="B18" s="63" t="s">
        <v>8</v>
      </c>
      <c r="C18" s="63"/>
      <c r="D18" s="59"/>
      <c r="E18" s="59"/>
      <c r="F18" s="59"/>
      <c r="G18" s="59"/>
      <c r="H18" s="59"/>
      <c r="I18" s="59"/>
    </row>
    <row r="20" spans="1:9" x14ac:dyDescent="0.25">
      <c r="B20" s="55" t="s">
        <v>75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D1B02-70CF-41F3-881D-E9D30FF98FA9}">
  <dimension ref="A1:I19"/>
  <sheetViews>
    <sheetView tabSelected="1" zoomScale="70" zoomScaleNormal="70" workbookViewId="0">
      <selection activeCell="J3" sqref="J3"/>
    </sheetView>
  </sheetViews>
  <sheetFormatPr defaultColWidth="8.7109375" defaultRowHeight="16.5" x14ac:dyDescent="0.25"/>
  <cols>
    <col min="1" max="1" width="5" style="53" customWidth="1"/>
    <col min="2" max="2" width="39.7109375" style="55" customWidth="1"/>
    <col min="3" max="3" width="10.28515625" style="53" customWidth="1"/>
    <col min="4" max="4" width="13" style="55" customWidth="1"/>
    <col min="5" max="6" width="13.85546875" style="55" customWidth="1"/>
    <col min="7" max="7" width="12.5703125" style="55" customWidth="1"/>
    <col min="8" max="8" width="12.7109375" style="55" customWidth="1"/>
    <col min="9" max="9" width="15.28515625" style="55" customWidth="1"/>
    <col min="10" max="16384" width="8.7109375" style="55"/>
  </cols>
  <sheetData>
    <row r="1" spans="1:9" ht="26.25" customHeight="1" x14ac:dyDescent="0.25">
      <c r="A1" s="80" t="s">
        <v>82</v>
      </c>
      <c r="B1" s="80"/>
      <c r="C1" s="80"/>
      <c r="D1" s="80"/>
    </row>
    <row r="2" spans="1:9" ht="30.4" customHeight="1" x14ac:dyDescent="0.25">
      <c r="A2" s="65" t="s">
        <v>80</v>
      </c>
      <c r="B2" s="65"/>
      <c r="C2" s="65"/>
      <c r="D2" s="65"/>
      <c r="E2" s="65"/>
      <c r="F2" s="65"/>
      <c r="G2" s="65"/>
      <c r="H2" s="65"/>
      <c r="I2" s="65"/>
    </row>
    <row r="3" spans="1:9" ht="19.5" customHeight="1" x14ac:dyDescent="0.25">
      <c r="A3" s="66" t="s">
        <v>81</v>
      </c>
      <c r="B3" s="65"/>
      <c r="C3" s="65"/>
      <c r="D3" s="65"/>
      <c r="E3" s="65"/>
      <c r="F3" s="65"/>
      <c r="G3" s="65"/>
      <c r="H3" s="65"/>
      <c r="I3" s="65"/>
    </row>
    <row r="4" spans="1:9" ht="30" customHeight="1" x14ac:dyDescent="0.25">
      <c r="A4" s="54"/>
      <c r="B4" s="54"/>
      <c r="C4" s="54"/>
    </row>
    <row r="5" spans="1:9" s="57" customFormat="1" ht="48" customHeight="1" x14ac:dyDescent="0.25">
      <c r="A5" s="56" t="s">
        <v>0</v>
      </c>
      <c r="B5" s="56" t="s">
        <v>35</v>
      </c>
      <c r="C5" s="56" t="s">
        <v>66</v>
      </c>
      <c r="D5" s="56" t="s">
        <v>61</v>
      </c>
      <c r="E5" s="56" t="s">
        <v>76</v>
      </c>
      <c r="F5" s="56" t="s">
        <v>77</v>
      </c>
      <c r="G5" s="56" t="s">
        <v>78</v>
      </c>
      <c r="H5" s="56" t="s">
        <v>79</v>
      </c>
      <c r="I5" s="56" t="s">
        <v>74</v>
      </c>
    </row>
    <row r="6" spans="1:9" ht="22.9" customHeight="1" x14ac:dyDescent="0.3">
      <c r="A6" s="58">
        <v>1</v>
      </c>
      <c r="B6" s="61" t="s">
        <v>4</v>
      </c>
      <c r="C6" s="58" t="s">
        <v>67</v>
      </c>
      <c r="D6" s="59">
        <v>396</v>
      </c>
      <c r="E6" s="59">
        <f>D6-5</f>
        <v>391</v>
      </c>
      <c r="F6" s="59">
        <f>E6-5</f>
        <v>386</v>
      </c>
      <c r="G6" s="59">
        <f>F6-5</f>
        <v>381</v>
      </c>
      <c r="H6" s="59">
        <f>G6-5</f>
        <v>376</v>
      </c>
      <c r="I6" s="59">
        <f t="shared" ref="I6:I12" si="0">SUM(D6:H6)</f>
        <v>1930</v>
      </c>
    </row>
    <row r="7" spans="1:9" ht="22.9" customHeight="1" x14ac:dyDescent="0.3">
      <c r="A7" s="58">
        <v>2</v>
      </c>
      <c r="B7" s="61" t="s">
        <v>5</v>
      </c>
      <c r="C7" s="58" t="s">
        <v>67</v>
      </c>
      <c r="D7" s="59">
        <v>480</v>
      </c>
      <c r="E7" s="59">
        <f>D7-7</f>
        <v>473</v>
      </c>
      <c r="F7" s="59">
        <f t="shared" ref="F7:H7" si="1">E7-7</f>
        <v>466</v>
      </c>
      <c r="G7" s="59">
        <f t="shared" si="1"/>
        <v>459</v>
      </c>
      <c r="H7" s="59">
        <f t="shared" si="1"/>
        <v>452</v>
      </c>
      <c r="I7" s="59">
        <f t="shared" si="0"/>
        <v>2330</v>
      </c>
    </row>
    <row r="8" spans="1:9" ht="22.9" customHeight="1" x14ac:dyDescent="0.3">
      <c r="A8" s="58">
        <v>3</v>
      </c>
      <c r="B8" s="61" t="s">
        <v>68</v>
      </c>
      <c r="C8" s="58" t="s">
        <v>67</v>
      </c>
      <c r="D8" s="59">
        <v>2457</v>
      </c>
      <c r="E8" s="59">
        <f>D8+10</f>
        <v>2467</v>
      </c>
      <c r="F8" s="59">
        <f t="shared" ref="F8:H8" si="2">E8+10</f>
        <v>2477</v>
      </c>
      <c r="G8" s="59">
        <f t="shared" si="2"/>
        <v>2487</v>
      </c>
      <c r="H8" s="59">
        <f t="shared" si="2"/>
        <v>2497</v>
      </c>
      <c r="I8" s="59">
        <f t="shared" si="0"/>
        <v>12385</v>
      </c>
    </row>
    <row r="9" spans="1:9" ht="22.9" customHeight="1" x14ac:dyDescent="0.3">
      <c r="A9" s="58">
        <v>4</v>
      </c>
      <c r="B9" s="61" t="s">
        <v>62</v>
      </c>
      <c r="C9" s="58" t="s">
        <v>67</v>
      </c>
      <c r="D9" s="59">
        <v>2217</v>
      </c>
      <c r="E9" s="59">
        <f>D9+5</f>
        <v>2222</v>
      </c>
      <c r="F9" s="59">
        <f t="shared" ref="F9:H9" si="3">E9+5</f>
        <v>2227</v>
      </c>
      <c r="G9" s="59">
        <f t="shared" si="3"/>
        <v>2232</v>
      </c>
      <c r="H9" s="59">
        <f t="shared" si="3"/>
        <v>2237</v>
      </c>
      <c r="I9" s="59">
        <f t="shared" si="0"/>
        <v>11135</v>
      </c>
    </row>
    <row r="10" spans="1:9" ht="22.9" customHeight="1" x14ac:dyDescent="0.3">
      <c r="A10" s="58">
        <v>5</v>
      </c>
      <c r="B10" s="61" t="s">
        <v>6</v>
      </c>
      <c r="C10" s="58" t="s">
        <v>67</v>
      </c>
      <c r="D10" s="59">
        <v>78</v>
      </c>
      <c r="E10" s="59">
        <f>D10-5</f>
        <v>73</v>
      </c>
      <c r="F10" s="59">
        <f t="shared" ref="F10:H10" si="4">E10-5</f>
        <v>68</v>
      </c>
      <c r="G10" s="59">
        <f t="shared" si="4"/>
        <v>63</v>
      </c>
      <c r="H10" s="59">
        <f t="shared" si="4"/>
        <v>58</v>
      </c>
      <c r="I10" s="59">
        <f t="shared" si="0"/>
        <v>340</v>
      </c>
    </row>
    <row r="11" spans="1:9" ht="22.9" customHeight="1" x14ac:dyDescent="0.3">
      <c r="A11" s="58">
        <v>6</v>
      </c>
      <c r="B11" s="61" t="s">
        <v>7</v>
      </c>
      <c r="C11" s="58" t="s">
        <v>67</v>
      </c>
      <c r="D11" s="59">
        <v>238</v>
      </c>
      <c r="E11" s="59">
        <f>D11-5</f>
        <v>233</v>
      </c>
      <c r="F11" s="59">
        <f t="shared" ref="F11:H11" si="5">E11-5</f>
        <v>228</v>
      </c>
      <c r="G11" s="59">
        <f t="shared" si="5"/>
        <v>223</v>
      </c>
      <c r="H11" s="59">
        <f t="shared" si="5"/>
        <v>218</v>
      </c>
      <c r="I11" s="59">
        <f t="shared" si="0"/>
        <v>1140</v>
      </c>
    </row>
    <row r="12" spans="1:9" ht="22.9" customHeight="1" x14ac:dyDescent="0.3">
      <c r="A12" s="58">
        <v>7</v>
      </c>
      <c r="B12" s="61" t="s">
        <v>63</v>
      </c>
      <c r="C12" s="58" t="s">
        <v>67</v>
      </c>
      <c r="D12" s="59">
        <v>2773</v>
      </c>
      <c r="E12" s="59">
        <v>3050</v>
      </c>
      <c r="F12" s="59">
        <v>3355</v>
      </c>
      <c r="G12" s="59">
        <v>3690</v>
      </c>
      <c r="H12" s="59">
        <v>4059</v>
      </c>
      <c r="I12" s="59">
        <f t="shared" si="0"/>
        <v>16927</v>
      </c>
    </row>
    <row r="13" spans="1:9" ht="22.9" customHeight="1" x14ac:dyDescent="0.25">
      <c r="A13" s="58">
        <v>8</v>
      </c>
      <c r="B13" s="59" t="s">
        <v>70</v>
      </c>
      <c r="C13" s="58" t="s">
        <v>67</v>
      </c>
      <c r="D13" s="59">
        <v>469</v>
      </c>
      <c r="E13" s="59">
        <v>469</v>
      </c>
      <c r="F13" s="59">
        <v>469</v>
      </c>
      <c r="G13" s="59">
        <v>469</v>
      </c>
      <c r="H13" s="59">
        <v>469</v>
      </c>
      <c r="I13" s="59">
        <f t="shared" ref="I13:I18" si="6">SUM(D13:H13)</f>
        <v>2345</v>
      </c>
    </row>
    <row r="14" spans="1:9" ht="22.9" customHeight="1" x14ac:dyDescent="0.25">
      <c r="A14" s="58">
        <v>9</v>
      </c>
      <c r="B14" s="59" t="s">
        <v>60</v>
      </c>
      <c r="C14" s="58" t="s">
        <v>67</v>
      </c>
      <c r="D14" s="59"/>
      <c r="E14" s="59"/>
      <c r="F14" s="59"/>
      <c r="G14" s="59"/>
      <c r="H14" s="59"/>
      <c r="I14" s="59">
        <f t="shared" si="6"/>
        <v>0</v>
      </c>
    </row>
    <row r="15" spans="1:9" ht="22.9" customHeight="1" x14ac:dyDescent="0.25">
      <c r="A15" s="58">
        <v>10</v>
      </c>
      <c r="B15" s="59" t="s">
        <v>64</v>
      </c>
      <c r="C15" s="58" t="s">
        <v>67</v>
      </c>
      <c r="D15" s="59">
        <v>2258</v>
      </c>
      <c r="E15" s="59">
        <v>2278</v>
      </c>
      <c r="F15" s="59">
        <v>2298</v>
      </c>
      <c r="G15" s="59">
        <v>2318</v>
      </c>
      <c r="H15" s="59">
        <v>2338</v>
      </c>
      <c r="I15" s="59">
        <f t="shared" si="6"/>
        <v>11490</v>
      </c>
    </row>
    <row r="16" spans="1:9" ht="22.9" customHeight="1" x14ac:dyDescent="0.25">
      <c r="A16" s="58">
        <v>11</v>
      </c>
      <c r="B16" s="59" t="s">
        <v>65</v>
      </c>
      <c r="C16" s="58" t="s">
        <v>67</v>
      </c>
      <c r="D16" s="59"/>
      <c r="E16" s="59"/>
      <c r="F16" s="59"/>
      <c r="G16" s="59"/>
      <c r="H16" s="59"/>
      <c r="I16" s="59">
        <f t="shared" si="6"/>
        <v>0</v>
      </c>
    </row>
    <row r="17" spans="1:9" ht="22.9" customHeight="1" x14ac:dyDescent="0.25">
      <c r="A17" s="58">
        <v>12</v>
      </c>
      <c r="B17" s="60" t="s">
        <v>71</v>
      </c>
      <c r="C17" s="58" t="s">
        <v>67</v>
      </c>
      <c r="D17" s="59"/>
      <c r="E17" s="59"/>
      <c r="F17" s="59"/>
      <c r="G17" s="59"/>
      <c r="H17" s="59"/>
      <c r="I17" s="59">
        <f t="shared" si="6"/>
        <v>0</v>
      </c>
    </row>
    <row r="18" spans="1:9" ht="22.9" customHeight="1" x14ac:dyDescent="0.25">
      <c r="A18" s="58">
        <v>13</v>
      </c>
      <c r="B18" s="60" t="s">
        <v>72</v>
      </c>
      <c r="C18" s="58" t="s">
        <v>67</v>
      </c>
      <c r="D18" s="59"/>
      <c r="E18" s="59"/>
      <c r="F18" s="59"/>
      <c r="G18" s="59"/>
      <c r="H18" s="59"/>
      <c r="I18" s="59">
        <f t="shared" si="6"/>
        <v>0</v>
      </c>
    </row>
    <row r="19" spans="1:9" ht="24" customHeight="1" x14ac:dyDescent="0.3">
      <c r="A19" s="58"/>
      <c r="B19" s="64" t="s">
        <v>73</v>
      </c>
      <c r="C19" s="58"/>
      <c r="D19" s="59">
        <f>SUM(D6:D13)</f>
        <v>9108</v>
      </c>
      <c r="E19" s="59">
        <f t="shared" ref="E19:I19" si="7">SUM(E6:E12)</f>
        <v>8909</v>
      </c>
      <c r="F19" s="59">
        <f t="shared" si="7"/>
        <v>9207</v>
      </c>
      <c r="G19" s="59">
        <f t="shared" si="7"/>
        <v>9535</v>
      </c>
      <c r="H19" s="59">
        <f t="shared" si="7"/>
        <v>9897</v>
      </c>
      <c r="I19" s="59">
        <f t="shared" si="7"/>
        <v>46187</v>
      </c>
    </row>
  </sheetData>
  <mergeCells count="3">
    <mergeCell ref="A2:I2"/>
    <mergeCell ref="A3:I3"/>
    <mergeCell ref="A1:D1"/>
  </mergeCells>
  <pageMargins left="0.7" right="0.7" top="0.75" bottom="0.75" header="0.3" footer="0.3"/>
  <pageSetup paperSize="9"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CEB1A-426A-4163-B608-81E5BC77C6FD}">
  <dimension ref="A3:D11"/>
  <sheetViews>
    <sheetView workbookViewId="0">
      <selection activeCell="A4" sqref="A4:D11"/>
    </sheetView>
  </sheetViews>
  <sheetFormatPr defaultColWidth="8.7109375" defaultRowHeight="15" x14ac:dyDescent="0.25"/>
  <cols>
    <col min="2" max="2" width="42.42578125" customWidth="1"/>
    <col min="3" max="3" width="21" customWidth="1"/>
    <col min="4" max="4" width="18.7109375" customWidth="1"/>
  </cols>
  <sheetData>
    <row r="3" spans="1:4" ht="16.899999999999999" customHeight="1" x14ac:dyDescent="0.3">
      <c r="A3" s="40"/>
      <c r="B3" s="42" t="s">
        <v>43</v>
      </c>
      <c r="C3" s="24"/>
      <c r="D3" t="s">
        <v>52</v>
      </c>
    </row>
    <row r="4" spans="1:4" ht="16.5" x14ac:dyDescent="0.25">
      <c r="A4" s="40">
        <v>1</v>
      </c>
      <c r="B4" s="33" t="s">
        <v>45</v>
      </c>
      <c r="C4" s="24">
        <v>65166</v>
      </c>
      <c r="D4" s="75" t="s">
        <v>44</v>
      </c>
    </row>
    <row r="5" spans="1:4" ht="16.5" x14ac:dyDescent="0.25">
      <c r="A5" s="40">
        <v>2</v>
      </c>
      <c r="B5" s="33" t="s">
        <v>46</v>
      </c>
      <c r="C5" s="24">
        <v>568000</v>
      </c>
      <c r="D5" s="75"/>
    </row>
    <row r="6" spans="1:4" ht="22.15" customHeight="1" x14ac:dyDescent="0.25">
      <c r="A6" s="40">
        <v>3</v>
      </c>
      <c r="B6" s="33" t="s">
        <v>47</v>
      </c>
      <c r="C6" s="24">
        <v>6619</v>
      </c>
      <c r="D6" s="75"/>
    </row>
    <row r="7" spans="1:4" ht="16.5" x14ac:dyDescent="0.25">
      <c r="A7" s="40">
        <v>4</v>
      </c>
      <c r="B7" s="33" t="s">
        <v>48</v>
      </c>
      <c r="C7" s="24">
        <v>2100</v>
      </c>
      <c r="D7" s="75"/>
    </row>
    <row r="8" spans="1:4" ht="16.5" x14ac:dyDescent="0.25">
      <c r="A8" s="40">
        <v>5</v>
      </c>
      <c r="B8" s="33" t="s">
        <v>49</v>
      </c>
      <c r="C8" s="24">
        <v>724792</v>
      </c>
      <c r="D8" s="75"/>
    </row>
    <row r="9" spans="1:4" ht="16.5" x14ac:dyDescent="0.25">
      <c r="A9" s="40">
        <v>6</v>
      </c>
      <c r="B9" s="33" t="s">
        <v>50</v>
      </c>
      <c r="C9" s="24"/>
      <c r="D9" s="75"/>
    </row>
    <row r="10" spans="1:4" ht="16.5" x14ac:dyDescent="0.25">
      <c r="A10" s="40">
        <v>7</v>
      </c>
      <c r="B10" s="33" t="s">
        <v>51</v>
      </c>
      <c r="C10" s="24">
        <v>1900</v>
      </c>
      <c r="D10" s="76"/>
    </row>
    <row r="11" spans="1:4" ht="16.5" x14ac:dyDescent="0.25">
      <c r="A11" s="40"/>
      <c r="B11" s="39" t="s">
        <v>8</v>
      </c>
      <c r="C11" s="24">
        <f>SUM(C4:C10)</f>
        <v>1368577</v>
      </c>
      <c r="D11" s="43"/>
    </row>
  </sheetData>
  <mergeCells count="1">
    <mergeCell ref="D4:D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D9A3-0760-4AD8-87E5-AAE8E06F740F}">
  <dimension ref="A1:M8"/>
  <sheetViews>
    <sheetView workbookViewId="0">
      <selection activeCell="A3" sqref="A3:M7"/>
    </sheetView>
  </sheetViews>
  <sheetFormatPr defaultColWidth="8.7109375" defaultRowHeight="14.25" x14ac:dyDescent="0.2"/>
  <cols>
    <col min="1" max="1" width="17.140625" style="28" customWidth="1"/>
    <col min="2" max="2" width="9.140625" style="28" customWidth="1"/>
    <col min="3" max="12" width="8.7109375" style="28"/>
    <col min="13" max="13" width="12.85546875" style="28" customWidth="1"/>
    <col min="14" max="16384" width="8.7109375" style="28"/>
  </cols>
  <sheetData>
    <row r="1" spans="1:13" x14ac:dyDescent="0.2">
      <c r="B1" s="77" t="s">
        <v>20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3" spans="1:13" ht="40.15" customHeight="1" x14ac:dyDescent="0.25">
      <c r="A3" s="78" t="s">
        <v>21</v>
      </c>
      <c r="B3" s="79"/>
      <c r="C3" s="52" t="s">
        <v>32</v>
      </c>
      <c r="D3" s="52" t="s">
        <v>22</v>
      </c>
      <c r="E3" s="52" t="s">
        <v>23</v>
      </c>
      <c r="F3" s="52" t="s">
        <v>24</v>
      </c>
      <c r="G3" s="52" t="s">
        <v>25</v>
      </c>
      <c r="H3" s="52" t="s">
        <v>26</v>
      </c>
      <c r="I3" s="52" t="s">
        <v>27</v>
      </c>
      <c r="J3" s="52" t="s">
        <v>28</v>
      </c>
      <c r="K3" s="52" t="s">
        <v>29</v>
      </c>
      <c r="L3" s="52" t="s">
        <v>30</v>
      </c>
      <c r="M3" s="52" t="s">
        <v>31</v>
      </c>
    </row>
    <row r="4" spans="1:13" ht="16.5" x14ac:dyDescent="0.25">
      <c r="A4" s="51" t="s">
        <v>33</v>
      </c>
      <c r="B4" s="50">
        <f>SUM(C4:M4)</f>
        <v>488.40000000000003</v>
      </c>
      <c r="C4" s="26">
        <v>160</v>
      </c>
      <c r="D4" s="26">
        <v>22.4</v>
      </c>
      <c r="E4" s="26">
        <v>22.4</v>
      </c>
      <c r="F4" s="26">
        <v>22.4</v>
      </c>
      <c r="G4" s="26">
        <v>22.4</v>
      </c>
      <c r="H4" s="26">
        <v>43.5</v>
      </c>
      <c r="I4" s="26">
        <v>28</v>
      </c>
      <c r="J4" s="26">
        <v>22.4</v>
      </c>
      <c r="K4" s="26">
        <v>28</v>
      </c>
      <c r="L4" s="26">
        <v>58.6</v>
      </c>
      <c r="M4" s="26">
        <v>58.3</v>
      </c>
    </row>
    <row r="5" spans="1:13" ht="16.5" x14ac:dyDescent="0.25">
      <c r="A5" s="51" t="s">
        <v>34</v>
      </c>
      <c r="B5" s="24">
        <f>B4-C4</f>
        <v>328.40000000000003</v>
      </c>
      <c r="C5" s="26"/>
      <c r="D5" s="26"/>
      <c r="E5" s="27"/>
      <c r="F5" s="26"/>
      <c r="G5" s="26"/>
      <c r="H5" s="26"/>
      <c r="I5" s="26"/>
      <c r="J5" s="26"/>
      <c r="K5" s="26"/>
      <c r="L5" s="26"/>
      <c r="M5" s="26"/>
    </row>
    <row r="6" spans="1:13" ht="16.5" x14ac:dyDescent="0.25">
      <c r="A6" s="26"/>
      <c r="B6" s="24"/>
      <c r="C6" s="26"/>
      <c r="D6" s="26"/>
      <c r="E6" s="27"/>
      <c r="F6" s="26"/>
      <c r="G6" s="26"/>
      <c r="H6" s="26"/>
      <c r="I6" s="26"/>
      <c r="J6" s="26"/>
      <c r="K6" s="26"/>
      <c r="L6" s="26"/>
      <c r="M6" s="26"/>
    </row>
    <row r="7" spans="1:13" ht="16.5" x14ac:dyDescent="0.25">
      <c r="A7" s="26"/>
      <c r="B7" s="24"/>
      <c r="C7" s="26"/>
      <c r="D7" s="26"/>
      <c r="E7" s="27"/>
      <c r="F7" s="26"/>
      <c r="G7" s="26"/>
      <c r="H7" s="26"/>
      <c r="I7" s="26"/>
      <c r="J7" s="26"/>
      <c r="K7" s="26"/>
      <c r="L7" s="26"/>
      <c r="M7" s="26"/>
    </row>
    <row r="8" spans="1:13" x14ac:dyDescent="0.2">
      <c r="B8" s="29"/>
      <c r="C8" s="30"/>
      <c r="E8" s="29"/>
    </row>
  </sheetData>
  <mergeCells count="2">
    <mergeCell ref="B1:M1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Phụ lục 1. Đối tượng ưu tiên</vt:lpstr>
      <vt:lpstr>Phụ lục. Đối tượng KSK</vt:lpstr>
      <vt:lpstr>Xã Sơn Động</vt:lpstr>
      <vt:lpstr>Xã Đại Sơn</vt:lpstr>
      <vt:lpstr>Xã Dương Hưu</vt:lpstr>
      <vt:lpstr>Phụ lục</vt:lpstr>
      <vt:lpstr>PL3. Cơ cấu kinh phí XN</vt:lpstr>
      <vt:lpstr>'Xã Sơn Động'!Print_Titles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Toan NVY</dc:creator>
  <cp:lastModifiedBy>Administrator</cp:lastModifiedBy>
  <cp:lastPrinted>2026-04-16T07:52:08Z</cp:lastPrinted>
  <dcterms:created xsi:type="dcterms:W3CDTF">2026-03-05T09:12:27Z</dcterms:created>
  <dcterms:modified xsi:type="dcterms:W3CDTF">2026-04-17T10:19:57Z</dcterms:modified>
</cp:coreProperties>
</file>